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15600" windowHeight="9240" activeTab="4"/>
  </bookViews>
  <sheets>
    <sheet name="1. Kompetensi " sheetId="1" r:id="rId1"/>
    <sheet name="2. Kompensasi" sheetId="2" r:id="rId2"/>
    <sheet name="3. Kinerja" sheetId="3" r:id="rId3"/>
    <sheet name="4. Disiplin" sheetId="5" r:id="rId4"/>
    <sheet name="Cetak IPP" sheetId="7" r:id="rId5"/>
    <sheet name="CATATAN" sheetId="6" r:id="rId6"/>
    <sheet name="tombol" sheetId="8" r:id="rId7"/>
  </sheets>
  <definedNames>
    <definedName name="_xlnm.Print_Area" localSheetId="0">'1. Kompetensi '!$A$1:$R$11</definedName>
    <definedName name="_xlnm.Print_Titles" localSheetId="0">'1. Kompetensi '!$4:$5</definedName>
    <definedName name="Tmb_yes">tombol!$A$1:$A$2</definedName>
    <definedName name="Tombol">tombol!$A$1:$A$2</definedName>
  </definedNames>
  <calcPr calcId="124519"/>
</workbook>
</file>

<file path=xl/calcChain.xml><?xml version="1.0" encoding="utf-8"?>
<calcChain xmlns="http://schemas.openxmlformats.org/spreadsheetml/2006/main">
  <c r="G9" i="2"/>
  <c r="G8"/>
  <c r="G7"/>
  <c r="G6"/>
  <c r="G5"/>
  <c r="D9" i="5"/>
  <c r="F5" i="2" l="1"/>
  <c r="F6"/>
  <c r="F7"/>
  <c r="F8"/>
  <c r="F9"/>
  <c r="D10" i="1"/>
  <c r="R6" l="1"/>
  <c r="R8" s="1"/>
  <c r="R9" s="1"/>
  <c r="B18" i="7" l="1"/>
  <c r="K11" i="1" l="1"/>
  <c r="B15" i="7" s="1"/>
  <c r="K10" i="1"/>
  <c r="Q11"/>
  <c r="B17" i="7" s="1"/>
  <c r="Q10" i="1"/>
  <c r="N11"/>
  <c r="B16" i="7" s="1"/>
  <c r="N10" i="1"/>
  <c r="H11"/>
  <c r="B14" i="7" s="1"/>
  <c r="H10" i="1"/>
  <c r="M1" i="8"/>
  <c r="C7" i="7" l="1"/>
  <c r="J17" i="3" l="1"/>
  <c r="J18" s="1"/>
  <c r="D4" l="1"/>
  <c r="C9" i="7" s="1"/>
  <c r="D7" i="5"/>
  <c r="D6"/>
  <c r="D5"/>
  <c r="D8" l="1"/>
  <c r="C10" i="7" s="1"/>
  <c r="G11" i="2"/>
  <c r="C8" i="7" s="1"/>
  <c r="C11" l="1"/>
</calcChain>
</file>

<file path=xl/sharedStrings.xml><?xml version="1.0" encoding="utf-8"?>
<sst xmlns="http://schemas.openxmlformats.org/spreadsheetml/2006/main" count="92" uniqueCount="72">
  <si>
    <t>No.</t>
  </si>
  <si>
    <t xml:space="preserve"> Jabatan </t>
  </si>
  <si>
    <t>Nama Pejabat</t>
  </si>
  <si>
    <t xml:space="preserve">Pengalaman </t>
  </si>
  <si>
    <t>Gaps</t>
  </si>
  <si>
    <t xml:space="preserve">Metode  Penghitungan Kompetensi </t>
  </si>
  <si>
    <t xml:space="preserve">Tertinggi </t>
  </si>
  <si>
    <t xml:space="preserve">Selisih  </t>
  </si>
  <si>
    <t xml:space="preserve">Total </t>
  </si>
  <si>
    <t xml:space="preserve">Metode Penghitungan Disiplin </t>
  </si>
  <si>
    <t>No</t>
  </si>
  <si>
    <t xml:space="preserve">Jenis Pelanggaran </t>
  </si>
  <si>
    <t xml:space="preserve">Jumlah </t>
  </si>
  <si>
    <t xml:space="preserve">Berat </t>
  </si>
  <si>
    <t xml:space="preserve">Sedang </t>
  </si>
  <si>
    <t xml:space="preserve">Ringan </t>
  </si>
  <si>
    <t xml:space="preserve">Metode Penghitungan Kinerja </t>
  </si>
  <si>
    <t xml:space="preserve">Rata Rata Kinerja (SKP) </t>
  </si>
  <si>
    <t xml:space="preserve">Fungsi </t>
  </si>
  <si>
    <t>Pendidikan</t>
  </si>
  <si>
    <t xml:space="preserve">Pelatihan </t>
  </si>
  <si>
    <t xml:space="preserve">Administrasi </t>
  </si>
  <si>
    <t>Y</t>
  </si>
  <si>
    <t>N</t>
  </si>
  <si>
    <t>NIP</t>
  </si>
  <si>
    <t xml:space="preserve">*Penilaian Objektif </t>
  </si>
  <si>
    <t>Diklat Administrasi = Diklat Kepemimpinan (LATPIM), dll</t>
  </si>
  <si>
    <t>A</t>
  </si>
  <si>
    <t>B</t>
  </si>
  <si>
    <t>- Pendidikan = Pendidikan formal (PF)</t>
  </si>
  <si>
    <t>- Pelatihan = Pelatihan yang pernah diikuti (LAT)</t>
  </si>
  <si>
    <t>- Pengalaman = Jabatan yang pernah diduduki (LAM)</t>
  </si>
  <si>
    <t xml:space="preserve">*Catatan: </t>
  </si>
  <si>
    <t>* Yes = Jika semua A Yes dan B Yes</t>
  </si>
  <si>
    <t>* Yes = Jika salah satu A Yes dan B Yes</t>
  </si>
  <si>
    <t>* No = Jika semua atau salah satu A No dan B Yes</t>
  </si>
  <si>
    <t>* No = Jika semua atau salah satu A Yes dan B No</t>
  </si>
  <si>
    <t>* No = Jika semua atau salah satu A No dan B No</t>
  </si>
  <si>
    <t>Jabatan</t>
  </si>
  <si>
    <t>Nilai SKP</t>
  </si>
  <si>
    <t>Jumlah Pejabat</t>
  </si>
  <si>
    <t>Jumlah</t>
  </si>
  <si>
    <t xml:space="preserve"> Selisih terhadap Terendah </t>
  </si>
  <si>
    <t>Nilai</t>
  </si>
  <si>
    <t>Unsur Penilaian</t>
  </si>
  <si>
    <t xml:space="preserve">Kinerja </t>
  </si>
  <si>
    <t>C</t>
  </si>
  <si>
    <t>D</t>
  </si>
  <si>
    <t>= (25 x (1 - A)) + (25 x (1 -B)) + ((25 x C)/100) + (25 x (1 - D))</t>
  </si>
  <si>
    <t xml:space="preserve">IPP </t>
  </si>
  <si>
    <t xml:space="preserve">Indeks Profesional Pegawai (IPP) </t>
  </si>
  <si>
    <t xml:space="preserve">Rumus: </t>
  </si>
  <si>
    <t xml:space="preserve"> Indeks Profesional Pegawai (IPP)</t>
  </si>
  <si>
    <t>Badan Kepegawaian Negera</t>
  </si>
  <si>
    <t>Metode Penghitungan Kompensasi</t>
  </si>
  <si>
    <t>Rata-rata</t>
  </si>
  <si>
    <t>Pelanggaran</t>
  </si>
  <si>
    <t>Terendah</t>
  </si>
  <si>
    <t xml:space="preserve">Gap Kompetensi </t>
  </si>
  <si>
    <t>Gap Kompensasi</t>
  </si>
  <si>
    <t>Indisipliner</t>
  </si>
  <si>
    <t>Y / N</t>
  </si>
  <si>
    <t>Kosong</t>
  </si>
  <si>
    <t>Catatan:</t>
  </si>
  <si>
    <t xml:space="preserve">Unit : </t>
  </si>
  <si>
    <t>Eselon</t>
  </si>
  <si>
    <t>I</t>
  </si>
  <si>
    <t>II</t>
  </si>
  <si>
    <t>III</t>
  </si>
  <si>
    <t>IV</t>
  </si>
  <si>
    <t>V</t>
  </si>
  <si>
    <t>Total Pegawai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</si>
</sst>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-&quot;_);_(@_)"/>
    <numFmt numFmtId="166" formatCode="[=0]&quot;Yes&quot;;[=1]&quot;No&quot;"/>
    <numFmt numFmtId="167" formatCode="[=0]&quot;Y&quot;;[=1]&quot;N&quot;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rgb="FFFFFFFF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8"/>
      <name val="Arial"/>
      <family val="2"/>
    </font>
    <font>
      <b/>
      <sz val="14"/>
      <color rgb="FFFFFFFF"/>
      <name val="Calibri"/>
      <family val="2"/>
    </font>
    <font>
      <sz val="18"/>
      <color rgb="FF000000"/>
      <name val="Calibri"/>
      <family val="2"/>
    </font>
    <font>
      <sz val="12"/>
      <name val="Arial"/>
      <family val="2"/>
    </font>
    <font>
      <b/>
      <sz val="18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6"/>
      <color theme="1"/>
      <name val="Arial"/>
      <family val="2"/>
    </font>
    <font>
      <sz val="14"/>
      <color theme="1"/>
      <name val="Calibri"/>
      <family val="2"/>
      <charset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left" vertical="center" wrapText="1" readingOrder="1"/>
    </xf>
    <xf numFmtId="0" fontId="4" fillId="0" borderId="0" xfId="0" applyFont="1"/>
    <xf numFmtId="0" fontId="9" fillId="3" borderId="1" xfId="0" applyFont="1" applyFill="1" applyBorder="1" applyAlignment="1">
      <alignment horizontal="left" vertical="center" wrapText="1" readingOrder="1"/>
    </xf>
    <xf numFmtId="0" fontId="9" fillId="3" borderId="2" xfId="0" applyFont="1" applyFill="1" applyBorder="1" applyAlignment="1">
      <alignment horizontal="left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5" fillId="0" borderId="0" xfId="0" applyFont="1" applyBorder="1" applyAlignment="1"/>
    <xf numFmtId="0" fontId="7" fillId="4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right" vertical="center" wrapText="1" readingOrder="1"/>
    </xf>
    <xf numFmtId="0" fontId="10" fillId="4" borderId="3" xfId="0" applyFont="1" applyFill="1" applyBorder="1" applyAlignment="1">
      <alignment vertical="top" wrapText="1"/>
    </xf>
    <xf numFmtId="0" fontId="10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0" fillId="0" borderId="0" xfId="0" quotePrefix="1"/>
    <xf numFmtId="0" fontId="10" fillId="4" borderId="3" xfId="0" quotePrefix="1" applyFont="1" applyFill="1" applyBorder="1" applyAlignment="1">
      <alignment vertical="top" wrapText="1"/>
    </xf>
    <xf numFmtId="0" fontId="10" fillId="4" borderId="3" xfId="0" quotePrefix="1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16" fillId="4" borderId="3" xfId="0" applyFont="1" applyFill="1" applyBorder="1" applyAlignment="1">
      <alignment vertical="top" wrapText="1"/>
    </xf>
    <xf numFmtId="2" fontId="13" fillId="6" borderId="0" xfId="0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2" fontId="0" fillId="0" borderId="6" xfId="0" applyNumberFormat="1" applyBorder="1"/>
    <xf numFmtId="0" fontId="17" fillId="0" borderId="0" xfId="0" quotePrefix="1" applyFont="1"/>
    <xf numFmtId="2" fontId="17" fillId="0" borderId="6" xfId="0" applyNumberFormat="1" applyFont="1" applyBorder="1" applyAlignment="1">
      <alignment vertical="center"/>
    </xf>
    <xf numFmtId="0" fontId="6" fillId="0" borderId="0" xfId="0" applyFont="1" applyAlignment="1"/>
    <xf numFmtId="165" fontId="17" fillId="0" borderId="6" xfId="0" applyNumberFormat="1" applyFont="1" applyBorder="1"/>
    <xf numFmtId="43" fontId="17" fillId="0" borderId="6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15" fillId="0" borderId="0" xfId="0" applyFont="1" applyAlignment="1"/>
    <xf numFmtId="0" fontId="15" fillId="0" borderId="0" xfId="0" applyFont="1" applyBorder="1" applyAlignment="1">
      <alignment horizontal="left"/>
    </xf>
    <xf numFmtId="0" fontId="17" fillId="9" borderId="6" xfId="0" applyFont="1" applyFill="1" applyBorder="1" applyAlignment="1">
      <alignment horizontal="center" vertical="center"/>
    </xf>
    <xf numFmtId="0" fontId="5" fillId="0" borderId="10" xfId="0" applyFont="1" applyBorder="1" applyAlignment="1"/>
    <xf numFmtId="0" fontId="10" fillId="4" borderId="6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vertical="top" wrapText="1"/>
    </xf>
    <xf numFmtId="1" fontId="10" fillId="4" borderId="6" xfId="1" applyNumberFormat="1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vertical="top" wrapText="1"/>
    </xf>
    <xf numFmtId="164" fontId="10" fillId="3" borderId="6" xfId="1" applyFont="1" applyFill="1" applyBorder="1" applyAlignment="1">
      <alignment vertical="top" wrapText="1"/>
    </xf>
    <xf numFmtId="0" fontId="9" fillId="4" borderId="6" xfId="0" applyFont="1" applyFill="1" applyBorder="1" applyAlignment="1">
      <alignment horizontal="left" vertical="center" wrapText="1" readingOrder="1"/>
    </xf>
    <xf numFmtId="0" fontId="7" fillId="4" borderId="6" xfId="0" applyFont="1" applyFill="1" applyBorder="1" applyAlignment="1">
      <alignment vertical="top" wrapText="1"/>
    </xf>
    <xf numFmtId="164" fontId="7" fillId="4" borderId="6" xfId="1" applyFont="1" applyFill="1" applyBorder="1" applyAlignment="1">
      <alignment vertical="top" wrapText="1"/>
    </xf>
    <xf numFmtId="0" fontId="6" fillId="0" borderId="0" xfId="0" applyFont="1" applyAlignment="1">
      <alignment horizontal="center"/>
    </xf>
    <xf numFmtId="165" fontId="0" fillId="0" borderId="6" xfId="2" applyNumberFormat="1" applyFont="1" applyFill="1" applyBorder="1" applyAlignment="1">
      <alignment horizontal="center" vertical="top"/>
    </xf>
    <xf numFmtId="164" fontId="10" fillId="4" borderId="6" xfId="1" applyNumberFormat="1" applyFont="1" applyFill="1" applyBorder="1" applyAlignment="1">
      <alignment horizontal="right" vertical="top" wrapText="1"/>
    </xf>
    <xf numFmtId="164" fontId="10" fillId="3" borderId="6" xfId="1" applyFont="1" applyFill="1" applyBorder="1" applyAlignment="1">
      <alignment horizontal="right" vertical="top" wrapText="1"/>
    </xf>
    <xf numFmtId="164" fontId="10" fillId="4" borderId="6" xfId="1" applyFont="1" applyFill="1" applyBorder="1" applyAlignment="1">
      <alignment horizontal="right" vertical="top" wrapText="1"/>
    </xf>
    <xf numFmtId="165" fontId="0" fillId="0" borderId="6" xfId="2" applyNumberFormat="1" applyFont="1" applyBorder="1" applyAlignment="1">
      <alignment horizontal="right" vertical="top"/>
    </xf>
    <xf numFmtId="165" fontId="0" fillId="0" borderId="6" xfId="2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2" fontId="10" fillId="4" borderId="2" xfId="0" applyNumberFormat="1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center" vertical="center" wrapText="1" readingOrder="1"/>
    </xf>
    <xf numFmtId="0" fontId="0" fillId="0" borderId="0" xfId="0"/>
    <xf numFmtId="0" fontId="10" fillId="4" borderId="3" xfId="0" quotePrefix="1" applyFont="1" applyFill="1" applyBorder="1" applyAlignment="1">
      <alignment vertical="top" wrapText="1"/>
    </xf>
    <xf numFmtId="0" fontId="17" fillId="0" borderId="0" xfId="0" applyFont="1"/>
    <xf numFmtId="0" fontId="19" fillId="2" borderId="6" xfId="0" applyFont="1" applyFill="1" applyBorder="1" applyAlignment="1">
      <alignment horizontal="center" vertical="center" wrapText="1" readingOrder="1"/>
    </xf>
    <xf numFmtId="2" fontId="10" fillId="7" borderId="3" xfId="2" applyNumberFormat="1" applyFont="1" applyFill="1" applyBorder="1" applyAlignment="1">
      <alignment horizontal="center" vertical="top" wrapText="1"/>
    </xf>
    <xf numFmtId="0" fontId="1" fillId="0" borderId="0" xfId="3"/>
    <xf numFmtId="1" fontId="1" fillId="0" borderId="0" xfId="3" applyNumberFormat="1"/>
    <xf numFmtId="0" fontId="1" fillId="11" borderId="0" xfId="3" applyFill="1"/>
    <xf numFmtId="0" fontId="21" fillId="9" borderId="0" xfId="3" applyFont="1" applyFill="1"/>
    <xf numFmtId="1" fontId="21" fillId="9" borderId="0" xfId="3" applyNumberFormat="1" applyFont="1" applyFill="1"/>
    <xf numFmtId="0" fontId="17" fillId="11" borderId="0" xfId="3" applyFont="1" applyFill="1"/>
    <xf numFmtId="167" fontId="17" fillId="11" borderId="0" xfId="3" applyNumberFormat="1" applyFont="1" applyFill="1"/>
    <xf numFmtId="167" fontId="12" fillId="10" borderId="0" xfId="3" applyNumberFormat="1" applyFont="1" applyFill="1" applyAlignment="1">
      <alignment horizontal="center" vertical="top"/>
    </xf>
    <xf numFmtId="166" fontId="21" fillId="0" borderId="0" xfId="3" applyNumberFormat="1" applyFont="1"/>
    <xf numFmtId="0" fontId="10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vertical="top" wrapText="1"/>
    </xf>
    <xf numFmtId="0" fontId="10" fillId="4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right" vertical="center"/>
    </xf>
    <xf numFmtId="0" fontId="10" fillId="4" borderId="11" xfId="0" applyFont="1" applyFill="1" applyBorder="1" applyAlignment="1">
      <alignment horizontal="right" vertical="top" wrapText="1"/>
    </xf>
    <xf numFmtId="0" fontId="10" fillId="4" borderId="12" xfId="0" applyFont="1" applyFill="1" applyBorder="1" applyAlignment="1">
      <alignment horizontal="right" vertical="top" wrapText="1"/>
    </xf>
    <xf numFmtId="0" fontId="8" fillId="2" borderId="7" xfId="0" applyFont="1" applyFill="1" applyBorder="1" applyAlignment="1">
      <alignment horizontal="center" vertical="center" wrapText="1" readingOrder="1"/>
    </xf>
    <xf numFmtId="0" fontId="8" fillId="2" borderId="9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 readingOrder="1"/>
    </xf>
    <xf numFmtId="0" fontId="17" fillId="0" borderId="6" xfId="0" applyFont="1" applyBorder="1" applyAlignment="1">
      <alignment horizontal="center"/>
    </xf>
    <xf numFmtId="0" fontId="17" fillId="0" borderId="6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43" fontId="18" fillId="9" borderId="7" xfId="0" applyNumberFormat="1" applyFont="1" applyFill="1" applyBorder="1" applyAlignment="1">
      <alignment horizontal="center" vertical="center"/>
    </xf>
    <xf numFmtId="43" fontId="18" fillId="9" borderId="9" xfId="0" applyNumberFormat="1" applyFont="1" applyFill="1" applyBorder="1" applyAlignment="1">
      <alignment horizontal="center" vertical="center"/>
    </xf>
    <xf numFmtId="43" fontId="18" fillId="9" borderId="8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2" fontId="10" fillId="4" borderId="6" xfId="1" applyNumberFormat="1" applyFont="1" applyFill="1" applyBorder="1" applyAlignment="1">
      <alignment vertical="top" wrapText="1"/>
    </xf>
    <xf numFmtId="2" fontId="10" fillId="3" borderId="6" xfId="1" applyNumberFormat="1" applyFont="1" applyFill="1" applyBorder="1" applyAlignment="1">
      <alignment vertical="top" wrapText="1"/>
    </xf>
    <xf numFmtId="2" fontId="7" fillId="4" borderId="6" xfId="1" applyNumberFormat="1" applyFont="1" applyFill="1" applyBorder="1" applyAlignment="1">
      <alignment vertical="top" wrapText="1"/>
    </xf>
  </cellXfs>
  <cellStyles count="4">
    <cellStyle name="Comma" xfId="1" builtinId="3"/>
    <cellStyle name="Comma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2724150</xdr:colOff>
      <xdr:row>18</xdr:row>
      <xdr:rowOff>19050</xdr:rowOff>
    </xdr:from>
    <xdr:ext cx="1933863" cy="164237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152775" y="3810000"/>
          <a:ext cx="1933863" cy="16423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Jakarta, </a:t>
          </a:r>
          <a:r>
            <a:rPr lang="en-US" sz="1100" baseline="0"/>
            <a:t>   </a:t>
          </a:r>
          <a:r>
            <a:rPr lang="en-US" sz="1100"/>
            <a:t>                            2016</a:t>
          </a:r>
        </a:p>
        <a:p>
          <a:r>
            <a:rPr lang="en-US" sz="1100"/>
            <a:t>Kepala</a:t>
          </a:r>
          <a:r>
            <a:rPr lang="en-US" sz="1100" baseline="0"/>
            <a:t> 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r>
            <a:rPr lang="en-US" sz="1100" b="1" baseline="0"/>
            <a:t>-</a:t>
          </a:r>
        </a:p>
        <a:p>
          <a:r>
            <a:rPr lang="en-US" sz="1100" baseline="0"/>
            <a:t>Nip. -</a:t>
          </a:r>
        </a:p>
        <a:p>
          <a:endParaRPr lang="id-ID" sz="1100"/>
        </a:p>
      </xdr:txBody>
    </xdr:sp>
    <xdr:clientData/>
  </xdr:oneCellAnchor>
  <xdr:oneCellAnchor>
    <xdr:from>
      <xdr:col>0</xdr:col>
      <xdr:colOff>47625</xdr:colOff>
      <xdr:row>2</xdr:row>
      <xdr:rowOff>152400</xdr:rowOff>
    </xdr:from>
    <xdr:ext cx="1085297" cy="4367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47625" y="552450"/>
          <a:ext cx="10852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rtlCol="0" anchor="t">
          <a:spAutoFit/>
        </a:bodyPr>
        <a:lstStyle/>
        <a:p>
          <a:pPr algn="l"/>
          <a:r>
            <a:rPr lang="en-US" sz="1100"/>
            <a:t>Unit Kerja</a:t>
          </a:r>
          <a:r>
            <a:rPr lang="en-US" sz="1100" baseline="0"/>
            <a:t> 	: </a:t>
          </a:r>
        </a:p>
        <a:p>
          <a:pPr algn="l"/>
          <a:r>
            <a:rPr lang="en-US" sz="1100" baseline="0"/>
            <a:t>Tahun	: </a:t>
          </a:r>
          <a:endParaRPr lang="id-ID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14</xdr:row>
      <xdr:rowOff>47625</xdr:rowOff>
    </xdr:from>
    <xdr:ext cx="5446812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952500" y="2724150"/>
          <a:ext cx="544681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IPP Biro Perencanaan diperoleh 88,17. Hal ini disebabkan adanya 5 pejabat struktural  </a:t>
          </a:r>
          <a:endParaRPr lang="id-ID">
            <a:effectLst/>
          </a:endParaRPr>
        </a:p>
        <a:p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pengawai Biro Perencanaan yang belum Diklat PIM dan 1 jabatan struktural yang kosong</a:t>
          </a:r>
          <a:endParaRPr lang="id-ID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view="pageBreakPreview" topLeftCell="C1" zoomScale="70" zoomScaleNormal="55" zoomScaleSheetLayoutView="70" workbookViewId="0">
      <pane ySplit="5" topLeftCell="A9" activePane="bottomLeft" state="frozen"/>
      <selection pane="bottomLeft" activeCell="P6" sqref="P6"/>
    </sheetView>
  </sheetViews>
  <sheetFormatPr defaultRowHeight="15"/>
  <cols>
    <col min="1" max="1" width="5.28515625" style="1" bestFit="1" customWidth="1"/>
    <col min="2" max="2" width="28.28515625" customWidth="1"/>
    <col min="3" max="3" width="25.85546875" customWidth="1"/>
    <col min="4" max="4" width="22.85546875" bestFit="1" customWidth="1"/>
    <col min="5" max="5" width="28.42578125" bestFit="1" customWidth="1"/>
    <col min="6" max="6" width="4.5703125" customWidth="1"/>
    <col min="7" max="7" width="22.5703125" customWidth="1"/>
    <col min="8" max="8" width="7.28515625" bestFit="1" customWidth="1"/>
    <col min="9" max="9" width="5" customWidth="1"/>
    <col min="10" max="10" width="20.85546875" customWidth="1"/>
    <col min="11" max="11" width="7.28515625" style="15" bestFit="1" customWidth="1"/>
    <col min="12" max="12" width="6.5703125" style="15" customWidth="1"/>
    <col min="13" max="13" width="20.85546875" customWidth="1"/>
    <col min="14" max="14" width="7.28515625" style="15" bestFit="1" customWidth="1"/>
    <col min="15" max="15" width="6.5703125" customWidth="1"/>
    <col min="16" max="16" width="20.85546875" customWidth="1"/>
    <col min="17" max="17" width="7.28515625" style="15" bestFit="1" customWidth="1"/>
    <col min="18" max="18" width="15.28515625" customWidth="1"/>
  </cols>
  <sheetData>
    <row r="1" spans="1:18">
      <c r="A1" s="14"/>
    </row>
    <row r="2" spans="1:18" ht="39.75" customHeight="1">
      <c r="A2" s="96" t="s">
        <v>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39.75" customHeight="1">
      <c r="A3" s="46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59"/>
      <c r="L3" s="37"/>
      <c r="M3" s="37"/>
      <c r="N3" s="59"/>
      <c r="O3" s="37"/>
      <c r="P3" s="37"/>
      <c r="Q3" s="59"/>
      <c r="R3" s="37"/>
    </row>
    <row r="4" spans="1:18" ht="37.5" customHeight="1">
      <c r="A4" s="97" t="s">
        <v>0</v>
      </c>
      <c r="B4" s="98" t="s">
        <v>1</v>
      </c>
      <c r="C4" s="98" t="s">
        <v>18</v>
      </c>
      <c r="D4" s="98" t="s">
        <v>2</v>
      </c>
      <c r="E4" s="98" t="s">
        <v>24</v>
      </c>
      <c r="F4" s="93" t="s">
        <v>19</v>
      </c>
      <c r="G4" s="94"/>
      <c r="H4" s="95"/>
      <c r="I4" s="90" t="s">
        <v>20</v>
      </c>
      <c r="J4" s="91"/>
      <c r="K4" s="92"/>
      <c r="L4" s="90" t="s">
        <v>3</v>
      </c>
      <c r="M4" s="91"/>
      <c r="N4" s="92"/>
      <c r="O4" s="90" t="s">
        <v>21</v>
      </c>
      <c r="P4" s="91"/>
      <c r="Q4" s="92"/>
      <c r="R4" s="68" t="s">
        <v>25</v>
      </c>
    </row>
    <row r="5" spans="1:18" ht="18.75">
      <c r="A5" s="97"/>
      <c r="B5" s="98"/>
      <c r="C5" s="98"/>
      <c r="D5" s="98"/>
      <c r="E5" s="98"/>
      <c r="F5" s="93"/>
      <c r="G5" s="95"/>
      <c r="H5" s="72" t="s">
        <v>61</v>
      </c>
      <c r="I5" s="90"/>
      <c r="J5" s="92"/>
      <c r="K5" s="72" t="s">
        <v>61</v>
      </c>
      <c r="L5" s="90"/>
      <c r="M5" s="92"/>
      <c r="N5" s="72" t="s">
        <v>61</v>
      </c>
      <c r="O5" s="90"/>
      <c r="P5" s="92"/>
      <c r="Q5" s="72" t="s">
        <v>61</v>
      </c>
      <c r="R5" s="20" t="s">
        <v>4</v>
      </c>
    </row>
    <row r="6" spans="1:18" s="4" customFormat="1" ht="168" customHeight="1" thickBot="1">
      <c r="A6" s="12">
        <v>1</v>
      </c>
      <c r="B6" s="11"/>
      <c r="C6" s="11"/>
      <c r="D6" s="30"/>
      <c r="E6" s="18"/>
      <c r="F6" s="19"/>
      <c r="G6" s="11"/>
      <c r="H6" s="81">
        <v>0</v>
      </c>
      <c r="I6" s="12"/>
      <c r="J6" s="11"/>
      <c r="K6" s="81">
        <v>0</v>
      </c>
      <c r="L6" s="12"/>
      <c r="M6" s="11"/>
      <c r="N6" s="81">
        <v>0</v>
      </c>
      <c r="O6" s="12"/>
      <c r="P6" s="70"/>
      <c r="Q6" s="81">
        <v>0</v>
      </c>
      <c r="R6" s="73">
        <f>+(0.25*H6)+(0.25*K6)+(0.25*N6)+(0.25*Q6)</f>
        <v>0</v>
      </c>
    </row>
    <row r="7" spans="1:18" s="4" customFormat="1" ht="108.75" customHeight="1" thickBot="1">
      <c r="A7" s="12"/>
      <c r="B7" s="11"/>
      <c r="C7" s="11"/>
      <c r="D7" s="11"/>
      <c r="E7" s="11"/>
      <c r="F7" s="12"/>
      <c r="G7" s="11"/>
      <c r="H7" s="12"/>
      <c r="I7" s="12"/>
      <c r="J7" s="11"/>
      <c r="K7" s="12"/>
      <c r="L7" s="12"/>
      <c r="M7" s="11"/>
      <c r="N7" s="12"/>
      <c r="O7" s="12"/>
      <c r="P7" s="11"/>
      <c r="Q7" s="12"/>
      <c r="R7" s="11"/>
    </row>
    <row r="8" spans="1:18" s="4" customFormat="1" ht="16.5" thickBot="1">
      <c r="A8" s="12"/>
      <c r="B8" s="11"/>
      <c r="C8" s="11"/>
      <c r="D8" s="11"/>
      <c r="E8" s="11"/>
      <c r="F8" s="11"/>
      <c r="G8" s="11"/>
      <c r="H8" s="11"/>
      <c r="I8" s="12"/>
      <c r="J8" s="12"/>
      <c r="K8" s="12"/>
      <c r="L8" s="12"/>
      <c r="M8" s="11"/>
      <c r="N8" s="12"/>
      <c r="O8" s="11"/>
      <c r="P8" s="88" t="s">
        <v>41</v>
      </c>
      <c r="Q8" s="89"/>
      <c r="R8" s="67">
        <f>SUM(R6:R7)</f>
        <v>0</v>
      </c>
    </row>
    <row r="9" spans="1:18" s="4" customFormat="1" ht="25.5" customHeight="1">
      <c r="A9" s="13"/>
      <c r="K9" s="13"/>
      <c r="L9" s="13"/>
      <c r="N9" s="13"/>
      <c r="P9" s="87" t="s">
        <v>4</v>
      </c>
      <c r="Q9" s="87"/>
      <c r="R9" s="31">
        <f>R8/1</f>
        <v>0</v>
      </c>
    </row>
    <row r="10" spans="1:18" s="4" customFormat="1" ht="15.75">
      <c r="A10" s="85"/>
      <c r="B10" s="85"/>
      <c r="C10" s="85" t="s">
        <v>62</v>
      </c>
      <c r="D10" s="84">
        <f>COUNTIF(D6:D7,"-")</f>
        <v>0</v>
      </c>
      <c r="E10" s="85"/>
      <c r="F10" s="85"/>
      <c r="G10" s="85" t="s">
        <v>22</v>
      </c>
      <c r="H10" s="84">
        <f>COUNTIF(H6:H7,0)</f>
        <v>1</v>
      </c>
      <c r="I10" s="83"/>
      <c r="J10" s="85" t="s">
        <v>22</v>
      </c>
      <c r="K10" s="84">
        <f>COUNTIF(K6:K7,0)</f>
        <v>1</v>
      </c>
      <c r="L10" s="83"/>
      <c r="M10" s="85" t="s">
        <v>22</v>
      </c>
      <c r="N10" s="84">
        <f>COUNTIF(N6:N7,0)</f>
        <v>1</v>
      </c>
      <c r="O10" s="84"/>
      <c r="P10" s="85" t="s">
        <v>22</v>
      </c>
      <c r="Q10" s="84">
        <f>COUNTIF(Q6:Q7,0)</f>
        <v>1</v>
      </c>
      <c r="R10" s="85"/>
    </row>
    <row r="11" spans="1:18">
      <c r="A11" s="85"/>
      <c r="B11" s="85"/>
      <c r="C11" s="85"/>
      <c r="D11" s="85"/>
      <c r="E11" s="85"/>
      <c r="F11" s="85"/>
      <c r="G11" s="85" t="s">
        <v>23</v>
      </c>
      <c r="H11" s="84">
        <f>COUNTIF(H6:H7,1)</f>
        <v>0</v>
      </c>
      <c r="I11" s="83"/>
      <c r="J11" s="85" t="s">
        <v>23</v>
      </c>
      <c r="K11" s="84">
        <f>COUNTIF(K6:K7,1)</f>
        <v>0</v>
      </c>
      <c r="L11" s="83"/>
      <c r="M11" s="85" t="s">
        <v>23</v>
      </c>
      <c r="N11" s="84">
        <f>COUNTIF(N6:N7,1)</f>
        <v>0</v>
      </c>
      <c r="O11" s="84"/>
      <c r="P11" s="85" t="s">
        <v>23</v>
      </c>
      <c r="Q11" s="84">
        <f>COUNTIF(Q6:Q7,1)</f>
        <v>0</v>
      </c>
      <c r="R11" s="85"/>
    </row>
    <row r="12" spans="1:18">
      <c r="A12" s="85"/>
      <c r="B12" s="85"/>
      <c r="C12" s="85"/>
      <c r="D12" s="85"/>
      <c r="E12" s="85"/>
      <c r="F12" s="85"/>
      <c r="G12" s="85"/>
      <c r="H12" s="84"/>
      <c r="I12" s="83"/>
      <c r="J12" s="85"/>
      <c r="K12" s="84"/>
      <c r="L12" s="83"/>
      <c r="M12" s="85"/>
      <c r="N12" s="84"/>
      <c r="O12" s="84"/>
      <c r="P12" s="85"/>
      <c r="Q12" s="84"/>
      <c r="R12" s="85"/>
    </row>
  </sheetData>
  <mergeCells count="16">
    <mergeCell ref="A2:R2"/>
    <mergeCell ref="A4:A5"/>
    <mergeCell ref="B4:B5"/>
    <mergeCell ref="C4:C5"/>
    <mergeCell ref="D4:D5"/>
    <mergeCell ref="E4:E5"/>
    <mergeCell ref="O4:Q4"/>
    <mergeCell ref="O5:P5"/>
    <mergeCell ref="I4:K4"/>
    <mergeCell ref="I5:J5"/>
    <mergeCell ref="L5:M5"/>
    <mergeCell ref="P9:Q9"/>
    <mergeCell ref="P8:Q8"/>
    <mergeCell ref="L4:N4"/>
    <mergeCell ref="F4:H4"/>
    <mergeCell ref="F5:G5"/>
  </mergeCells>
  <dataValidations count="1">
    <dataValidation type="list" allowBlank="1" showInputMessage="1" showErrorMessage="1" sqref="H6 K6 N6 Q6">
      <formula1>Tmb_yes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1"/>
  <sheetViews>
    <sheetView view="pageBreakPreview" zoomScale="90" zoomScaleSheetLayoutView="90" workbookViewId="0">
      <selection activeCell="J7" sqref="J7"/>
    </sheetView>
  </sheetViews>
  <sheetFormatPr defaultRowHeight="15"/>
  <cols>
    <col min="1" max="1" width="14.42578125" customWidth="1"/>
    <col min="2" max="2" width="15.5703125" customWidth="1"/>
    <col min="3" max="3" width="20.5703125" hidden="1" customWidth="1"/>
    <col min="4" max="4" width="20.28515625" customWidth="1"/>
    <col min="5" max="5" width="18.7109375" customWidth="1"/>
    <col min="6" max="6" width="16.28515625" customWidth="1"/>
    <col min="7" max="7" width="23.28515625" customWidth="1"/>
  </cols>
  <sheetData>
    <row r="2" spans="1:7" ht="30" customHeight="1" thickBot="1">
      <c r="A2" s="99" t="s">
        <v>54</v>
      </c>
      <c r="B2" s="99"/>
      <c r="C2" s="99"/>
      <c r="D2" s="99"/>
      <c r="E2" s="99"/>
      <c r="F2" s="99"/>
      <c r="G2" s="99"/>
    </row>
    <row r="3" spans="1:7" ht="26.25">
      <c r="A3" s="47" t="s">
        <v>64</v>
      </c>
      <c r="B3" s="49"/>
      <c r="C3" s="49"/>
      <c r="D3" s="49"/>
      <c r="E3" s="49"/>
      <c r="F3" s="49"/>
      <c r="G3" s="49"/>
    </row>
    <row r="4" spans="1:7" ht="37.5">
      <c r="A4" s="86" t="s">
        <v>65</v>
      </c>
      <c r="B4" s="22" t="s">
        <v>40</v>
      </c>
      <c r="C4" s="100" t="s">
        <v>6</v>
      </c>
      <c r="D4" s="100"/>
      <c r="E4" s="21" t="s">
        <v>57</v>
      </c>
      <c r="F4" s="22" t="s">
        <v>7</v>
      </c>
      <c r="G4" s="22" t="s">
        <v>42</v>
      </c>
    </row>
    <row r="5" spans="1:7" s="4" customFormat="1" ht="15.75">
      <c r="A5" s="50" t="s">
        <v>66</v>
      </c>
      <c r="B5" s="50">
        <v>0</v>
      </c>
      <c r="C5" s="51"/>
      <c r="D5" s="61">
        <v>0</v>
      </c>
      <c r="E5" s="61">
        <v>0</v>
      </c>
      <c r="F5" s="52">
        <f>D5-E5</f>
        <v>0</v>
      </c>
      <c r="G5" s="111">
        <f>IFERROR(F5/E5,0)</f>
        <v>0</v>
      </c>
    </row>
    <row r="6" spans="1:7" s="4" customFormat="1" ht="15.75">
      <c r="A6" s="53" t="s">
        <v>67</v>
      </c>
      <c r="B6" s="53">
        <v>0</v>
      </c>
      <c r="C6" s="54"/>
      <c r="D6" s="62">
        <v>0</v>
      </c>
      <c r="E6" s="62">
        <v>0</v>
      </c>
      <c r="F6" s="52">
        <f t="shared" ref="F6:F9" si="0">D6-E6</f>
        <v>0</v>
      </c>
      <c r="G6" s="111">
        <f t="shared" ref="G6:G9" si="1">IFERROR(F6/E6,0)</f>
        <v>0</v>
      </c>
    </row>
    <row r="7" spans="1:7" s="4" customFormat="1" ht="15.75">
      <c r="A7" s="53" t="s">
        <v>68</v>
      </c>
      <c r="B7" s="53">
        <v>0</v>
      </c>
      <c r="C7" s="54"/>
      <c r="D7" s="62">
        <v>0</v>
      </c>
      <c r="E7" s="62">
        <v>0</v>
      </c>
      <c r="F7" s="52">
        <f t="shared" ref="F7:F8" si="2">D7-E7</f>
        <v>0</v>
      </c>
      <c r="G7" s="111">
        <f t="shared" si="1"/>
        <v>0</v>
      </c>
    </row>
    <row r="8" spans="1:7" s="4" customFormat="1" ht="15.75">
      <c r="A8" s="53" t="s">
        <v>69</v>
      </c>
      <c r="B8" s="53">
        <v>0</v>
      </c>
      <c r="C8" s="54"/>
      <c r="D8" s="62">
        <v>0</v>
      </c>
      <c r="E8" s="62">
        <v>0</v>
      </c>
      <c r="F8" s="52">
        <f t="shared" si="2"/>
        <v>0</v>
      </c>
      <c r="G8" s="111">
        <f t="shared" si="1"/>
        <v>0</v>
      </c>
    </row>
    <row r="9" spans="1:7" s="4" customFormat="1" ht="15.75">
      <c r="A9" s="50" t="s">
        <v>70</v>
      </c>
      <c r="B9" s="50">
        <v>0</v>
      </c>
      <c r="C9" s="51"/>
      <c r="D9" s="63">
        <v>0</v>
      </c>
      <c r="E9" s="63">
        <v>0</v>
      </c>
      <c r="F9" s="52">
        <f t="shared" si="0"/>
        <v>0</v>
      </c>
      <c r="G9" s="111">
        <f t="shared" si="1"/>
        <v>0</v>
      </c>
    </row>
    <row r="10" spans="1:7" s="4" customFormat="1" ht="15.75">
      <c r="A10" s="54"/>
      <c r="B10" s="54"/>
      <c r="C10" s="54"/>
      <c r="D10" s="55"/>
      <c r="E10" s="55"/>
      <c r="F10" s="55"/>
      <c r="G10" s="112"/>
    </row>
    <row r="11" spans="1:7" ht="23.25">
      <c r="A11" s="56" t="s">
        <v>8</v>
      </c>
      <c r="B11" s="57"/>
      <c r="C11" s="57"/>
      <c r="D11" s="58"/>
      <c r="E11" s="58"/>
      <c r="F11" s="58"/>
      <c r="G11" s="113">
        <f>SUM(G5:G10)</f>
        <v>0</v>
      </c>
    </row>
  </sheetData>
  <mergeCells count="2">
    <mergeCell ref="A2:G2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18"/>
  <sheetViews>
    <sheetView topLeftCell="A7" workbookViewId="0">
      <selection activeCell="J5" sqref="J5"/>
    </sheetView>
  </sheetViews>
  <sheetFormatPr defaultRowHeight="15"/>
  <cols>
    <col min="3" max="3" width="12.140625" customWidth="1"/>
    <col min="8" max="8" width="4.7109375" style="15" customWidth="1"/>
    <col min="9" max="9" width="32.140625" style="24" customWidth="1"/>
    <col min="10" max="10" width="10.42578125" customWidth="1"/>
  </cols>
  <sheetData>
    <row r="2" spans="1:10" ht="35.25" customHeight="1">
      <c r="A2" s="103" t="s">
        <v>16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21">
      <c r="A3" s="23" t="s">
        <v>64</v>
      </c>
      <c r="B3" s="46"/>
      <c r="C3" s="46"/>
      <c r="D3" s="46"/>
      <c r="E3" s="46"/>
      <c r="F3" s="46"/>
      <c r="G3" s="46"/>
      <c r="H3" s="46"/>
      <c r="I3" s="46"/>
    </row>
    <row r="4" spans="1:10" ht="26.25" customHeight="1">
      <c r="A4" s="104" t="s">
        <v>17</v>
      </c>
      <c r="B4" s="104"/>
      <c r="C4" s="104"/>
      <c r="D4" s="105">
        <f>J18</f>
        <v>0</v>
      </c>
      <c r="E4" s="106"/>
      <c r="F4" s="107"/>
      <c r="H4" s="48" t="s">
        <v>10</v>
      </c>
      <c r="I4" s="48" t="s">
        <v>38</v>
      </c>
      <c r="J4" s="48" t="s">
        <v>39</v>
      </c>
    </row>
    <row r="5" spans="1:10" ht="27" customHeight="1">
      <c r="H5" s="27">
        <v>1</v>
      </c>
      <c r="I5" s="29"/>
      <c r="J5" s="64"/>
    </row>
    <row r="6" spans="1:10">
      <c r="E6" s="32"/>
      <c r="H6" s="27">
        <v>2</v>
      </c>
      <c r="I6" s="28"/>
      <c r="J6" s="65"/>
    </row>
    <row r="7" spans="1:10">
      <c r="E7" s="32"/>
      <c r="H7" s="27">
        <v>3</v>
      </c>
      <c r="I7" s="28"/>
      <c r="J7" s="65"/>
    </row>
    <row r="8" spans="1:10">
      <c r="E8" s="32"/>
      <c r="H8" s="27">
        <v>4</v>
      </c>
      <c r="I8" s="28"/>
      <c r="J8" s="65"/>
    </row>
    <row r="9" spans="1:10">
      <c r="H9" s="27">
        <v>5</v>
      </c>
      <c r="I9" s="28"/>
      <c r="J9" s="66"/>
    </row>
    <row r="10" spans="1:10">
      <c r="H10" s="27">
        <v>6</v>
      </c>
      <c r="I10" s="28"/>
      <c r="J10" s="29"/>
    </row>
    <row r="11" spans="1:10">
      <c r="H11" s="27">
        <v>7</v>
      </c>
      <c r="I11" s="28"/>
      <c r="J11" s="60"/>
    </row>
    <row r="12" spans="1:10">
      <c r="H12" s="27">
        <v>8</v>
      </c>
      <c r="I12" s="28"/>
      <c r="J12" s="60"/>
    </row>
    <row r="13" spans="1:10">
      <c r="H13" s="27">
        <v>9</v>
      </c>
      <c r="I13" s="28"/>
      <c r="J13" s="60"/>
    </row>
    <row r="14" spans="1:10">
      <c r="H14" s="27">
        <v>10</v>
      </c>
      <c r="I14" s="28"/>
      <c r="J14" s="60"/>
    </row>
    <row r="15" spans="1:10">
      <c r="H15" s="27">
        <v>11</v>
      </c>
      <c r="I15" s="28"/>
      <c r="J15" s="60"/>
    </row>
    <row r="16" spans="1:10">
      <c r="H16" s="27">
        <v>12</v>
      </c>
      <c r="I16" s="28"/>
      <c r="J16" s="60"/>
    </row>
    <row r="17" spans="8:10">
      <c r="H17" s="101" t="s">
        <v>41</v>
      </c>
      <c r="I17" s="101"/>
      <c r="J17" s="38">
        <f>SUM(J5:J16)</f>
        <v>0</v>
      </c>
    </row>
    <row r="18" spans="8:10">
      <c r="H18" s="102" t="s">
        <v>55</v>
      </c>
      <c r="I18" s="102"/>
      <c r="J18" s="39">
        <f>J17/12</f>
        <v>0</v>
      </c>
    </row>
  </sheetData>
  <mergeCells count="5">
    <mergeCell ref="H17:I17"/>
    <mergeCell ref="H18:I18"/>
    <mergeCell ref="A2:J2"/>
    <mergeCell ref="A4:C4"/>
    <mergeCell ref="D4:F4"/>
  </mergeCells>
  <pageMargins left="0.7" right="0.7" top="0.75" bottom="0.75" header="0.3" footer="0.3"/>
  <pageSetup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9"/>
  <sheetViews>
    <sheetView view="pageBreakPreview" zoomScale="60" workbookViewId="0">
      <selection activeCell="C16" sqref="C16"/>
    </sheetView>
  </sheetViews>
  <sheetFormatPr defaultRowHeight="15"/>
  <cols>
    <col min="1" max="1" width="6.85546875" style="1" customWidth="1"/>
    <col min="2" max="3" width="29.28515625" customWidth="1"/>
    <col min="4" max="4" width="22.5703125" customWidth="1"/>
  </cols>
  <sheetData>
    <row r="2" spans="1:9" ht="33" customHeight="1">
      <c r="A2" s="103" t="s">
        <v>9</v>
      </c>
      <c r="B2" s="103"/>
      <c r="C2" s="103"/>
      <c r="D2" s="103"/>
      <c r="E2" s="8"/>
      <c r="F2" s="8"/>
      <c r="G2" s="8"/>
      <c r="H2" s="8"/>
      <c r="I2" s="8"/>
    </row>
    <row r="3" spans="1:9" ht="21.75" thickBot="1">
      <c r="A3" s="23" t="s">
        <v>64</v>
      </c>
    </row>
    <row r="4" spans="1:9" ht="30" customHeight="1" thickBot="1">
      <c r="A4" s="7" t="s">
        <v>10</v>
      </c>
      <c r="B4" s="7" t="s">
        <v>11</v>
      </c>
      <c r="C4" s="7" t="s">
        <v>12</v>
      </c>
      <c r="D4" s="7" t="s">
        <v>8</v>
      </c>
    </row>
    <row r="5" spans="1:9" ht="24.75" thickTop="1" thickBot="1">
      <c r="A5" s="40">
        <v>1</v>
      </c>
      <c r="B5" s="5" t="s">
        <v>13</v>
      </c>
      <c r="C5" s="41">
        <v>0</v>
      </c>
      <c r="D5" s="41">
        <f>+C5*3</f>
        <v>0</v>
      </c>
    </row>
    <row r="6" spans="1:9" ht="24" thickBot="1">
      <c r="A6" s="42">
        <v>2</v>
      </c>
      <c r="B6" s="3" t="s">
        <v>14</v>
      </c>
      <c r="C6" s="43">
        <v>0</v>
      </c>
      <c r="D6" s="43">
        <f>+C6*2</f>
        <v>0</v>
      </c>
    </row>
    <row r="7" spans="1:9" ht="24" thickBot="1">
      <c r="A7" s="44">
        <v>3</v>
      </c>
      <c r="B7" s="6" t="s">
        <v>15</v>
      </c>
      <c r="C7" s="45">
        <v>0</v>
      </c>
      <c r="D7" s="45">
        <f>+C7</f>
        <v>0</v>
      </c>
    </row>
    <row r="8" spans="1:9" ht="24" thickBot="1">
      <c r="A8" s="44"/>
      <c r="B8" s="6" t="s">
        <v>71</v>
      </c>
      <c r="C8" s="45">
        <v>0</v>
      </c>
      <c r="D8" s="45">
        <f>SUM(D5:D7)</f>
        <v>0</v>
      </c>
    </row>
    <row r="9" spans="1:9" ht="24" thickBot="1">
      <c r="A9" s="9"/>
      <c r="B9" s="2"/>
      <c r="C9" s="10" t="s">
        <v>56</v>
      </c>
      <c r="D9" s="2">
        <f>IFERROR(D8/C8,0)</f>
        <v>0</v>
      </c>
    </row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pane ySplit="6" topLeftCell="A7" activePane="bottomLeft" state="frozen"/>
      <selection pane="bottomLeft" activeCell="C7" sqref="C7"/>
    </sheetView>
  </sheetViews>
  <sheetFormatPr defaultRowHeight="15"/>
  <cols>
    <col min="1" max="1" width="6.42578125" customWidth="1"/>
    <col min="2" max="2" width="52.140625" customWidth="1"/>
    <col min="3" max="3" width="22.42578125" customWidth="1"/>
  </cols>
  <sheetData>
    <row r="1" spans="1:11" ht="15.75">
      <c r="A1" s="109" t="s">
        <v>52</v>
      </c>
      <c r="B1" s="109"/>
      <c r="C1" s="109"/>
    </row>
    <row r="2" spans="1:11" ht="15.75">
      <c r="A2" s="109" t="s">
        <v>53</v>
      </c>
      <c r="B2" s="109"/>
      <c r="C2" s="109"/>
    </row>
    <row r="3" spans="1:11" ht="15.75">
      <c r="A3" s="16"/>
    </row>
    <row r="4" spans="1:11">
      <c r="A4" s="110"/>
      <c r="B4" s="110"/>
      <c r="C4" s="110"/>
    </row>
    <row r="5" spans="1:11">
      <c r="A5" s="110"/>
      <c r="B5" s="110"/>
      <c r="C5" s="110"/>
    </row>
    <row r="6" spans="1:11" ht="21.75" customHeight="1">
      <c r="A6" s="48" t="s">
        <v>10</v>
      </c>
      <c r="B6" s="48" t="s">
        <v>44</v>
      </c>
      <c r="C6" s="48" t="s">
        <v>43</v>
      </c>
    </row>
    <row r="7" spans="1:11">
      <c r="A7" s="25" t="s">
        <v>27</v>
      </c>
      <c r="B7" s="26" t="s">
        <v>58</v>
      </c>
      <c r="C7" s="34">
        <f>'1. Kompetensi '!R9</f>
        <v>0</v>
      </c>
      <c r="H7" s="32"/>
      <c r="I7" s="32"/>
      <c r="J7" s="32"/>
      <c r="K7" s="32"/>
    </row>
    <row r="8" spans="1:11">
      <c r="A8" s="25" t="s">
        <v>28</v>
      </c>
      <c r="B8" s="26" t="s">
        <v>59</v>
      </c>
      <c r="C8" s="34">
        <f>'2. Kompensasi'!$G$11</f>
        <v>0</v>
      </c>
      <c r="E8" s="32" t="s">
        <v>51</v>
      </c>
    </row>
    <row r="9" spans="1:11">
      <c r="A9" s="25" t="s">
        <v>46</v>
      </c>
      <c r="B9" s="26" t="s">
        <v>45</v>
      </c>
      <c r="C9" s="34">
        <f>'3. Kinerja'!D4</f>
        <v>0</v>
      </c>
      <c r="E9" s="33" t="s">
        <v>49</v>
      </c>
      <c r="F9" s="35" t="s">
        <v>48</v>
      </c>
      <c r="G9" s="32"/>
    </row>
    <row r="10" spans="1:11">
      <c r="A10" s="25" t="s">
        <v>47</v>
      </c>
      <c r="B10" s="26" t="s">
        <v>60</v>
      </c>
      <c r="C10" s="34">
        <f>'4. Disiplin'!D9</f>
        <v>0</v>
      </c>
    </row>
    <row r="11" spans="1:11" ht="34.5" customHeight="1">
      <c r="A11" s="108" t="s">
        <v>50</v>
      </c>
      <c r="B11" s="108"/>
      <c r="C11" s="36">
        <f>(25*(1-C7))+(25*(1-C8))+((25*C9)/100)+(25*(1-C10))</f>
        <v>75</v>
      </c>
    </row>
    <row r="13" spans="1:11">
      <c r="B13" s="71" t="s">
        <v>63</v>
      </c>
    </row>
    <row r="14" spans="1:11">
      <c r="B14" s="69" t="str">
        <f>"1. Gap Pendidikan = "&amp;TEXT('1. Kompetensi '!H11-'1. Kompetensi '!D10,"0")&amp;" pegawai."</f>
        <v>1. Gap Pendidikan = 0 pegawai.</v>
      </c>
    </row>
    <row r="15" spans="1:11">
      <c r="B15" s="69" t="str">
        <f>"2. Gap Pelatihan = "&amp;TEXT('1. Kompetensi '!K11-'1. Kompetensi '!D10,"0")&amp;" pegawai."</f>
        <v>2. Gap Pelatihan = 0 pegawai.</v>
      </c>
    </row>
    <row r="16" spans="1:11">
      <c r="B16" s="69" t="str">
        <f>"3. Gap Pengalaman = "&amp;TEXT('1. Kompetensi '!N11-'1. Kompetensi '!D10,"0")&amp;" pegawai."</f>
        <v>3. Gap Pengalaman = 0 pegawai.</v>
      </c>
    </row>
    <row r="17" spans="2:2">
      <c r="B17" s="69" t="str">
        <f>"4. Gap Administrasi = "&amp;TEXT('1. Kompetensi '!Q11-'1. Kompetensi '!D10,"0")&amp;" pegawai."</f>
        <v>4. Gap Administrasi = 0 pegawai.</v>
      </c>
    </row>
    <row r="18" spans="2:2">
      <c r="B18" s="69" t="str">
        <f>"5. Jabatan Kosong = "&amp;TEXT('1. Kompetensi '!D10,"0")&amp;""</f>
        <v>5. Jabatan Kosong = 0</v>
      </c>
    </row>
  </sheetData>
  <mergeCells count="5">
    <mergeCell ref="A11:B11"/>
    <mergeCell ref="A1:C1"/>
    <mergeCell ref="A2:C2"/>
    <mergeCell ref="A4:C4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M16" sqref="M16"/>
    </sheetView>
  </sheetViews>
  <sheetFormatPr defaultRowHeight="15"/>
  <sheetData>
    <row r="1" spans="1:2" ht="15.75">
      <c r="A1" s="13"/>
      <c r="B1" s="16" t="s">
        <v>32</v>
      </c>
    </row>
    <row r="2" spans="1:2">
      <c r="A2" s="1" t="s">
        <v>27</v>
      </c>
      <c r="B2" s="17" t="s">
        <v>29</v>
      </c>
    </row>
    <row r="3" spans="1:2">
      <c r="A3" s="1"/>
      <c r="B3" s="17" t="s">
        <v>30</v>
      </c>
    </row>
    <row r="4" spans="1:2">
      <c r="A4" s="1"/>
      <c r="B4" s="17" t="s">
        <v>31</v>
      </c>
    </row>
    <row r="5" spans="1:2">
      <c r="A5" s="1" t="s">
        <v>28</v>
      </c>
      <c r="B5" t="s">
        <v>26</v>
      </c>
    </row>
    <row r="6" spans="1:2">
      <c r="A6" s="1"/>
    </row>
    <row r="7" spans="1:2">
      <c r="A7" s="1"/>
      <c r="B7" t="s">
        <v>33</v>
      </c>
    </row>
    <row r="8" spans="1:2">
      <c r="A8" s="1"/>
      <c r="B8" t="s">
        <v>34</v>
      </c>
    </row>
    <row r="9" spans="1:2">
      <c r="A9" s="1"/>
      <c r="B9" t="s">
        <v>35</v>
      </c>
    </row>
    <row r="10" spans="1:2">
      <c r="A10" s="1"/>
      <c r="B10" t="s">
        <v>36</v>
      </c>
    </row>
    <row r="11" spans="1:2">
      <c r="A11" s="1"/>
      <c r="B11" t="s">
        <v>37</v>
      </c>
    </row>
    <row r="12" spans="1:2">
      <c r="A12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D7" sqref="D7"/>
    </sheetView>
  </sheetViews>
  <sheetFormatPr defaultRowHeight="15"/>
  <cols>
    <col min="1" max="1" width="6.85546875" style="74" customWidth="1"/>
    <col min="2" max="3" width="9.140625" style="74"/>
    <col min="4" max="4" width="5.28515625" style="74" customWidth="1"/>
    <col min="5" max="10" width="9.140625" style="74"/>
    <col min="11" max="11" width="20.28515625" style="74" customWidth="1"/>
    <col min="12" max="12" width="7.28515625" style="74" customWidth="1"/>
    <col min="13" max="13" width="6" style="74" customWidth="1"/>
    <col min="14" max="16384" width="9.140625" style="74"/>
  </cols>
  <sheetData>
    <row r="1" spans="1:13" ht="25.5" customHeight="1">
      <c r="A1" s="82">
        <v>0</v>
      </c>
      <c r="D1" s="80">
        <v>1</v>
      </c>
      <c r="E1" s="79"/>
      <c r="F1" s="80">
        <v>1</v>
      </c>
      <c r="G1" s="79"/>
      <c r="H1" s="80">
        <v>0</v>
      </c>
      <c r="I1" s="79"/>
      <c r="J1" s="80">
        <v>1</v>
      </c>
      <c r="K1" s="76"/>
      <c r="L1" s="77" t="s">
        <v>4</v>
      </c>
      <c r="M1" s="78">
        <f>+D1+F1+H1+J1</f>
        <v>3</v>
      </c>
    </row>
    <row r="2" spans="1:13" ht="18.75">
      <c r="A2" s="82">
        <v>1</v>
      </c>
      <c r="M2" s="75"/>
    </row>
    <row r="7" spans="1:13" ht="36" customHeight="1">
      <c r="D7" s="81">
        <v>0</v>
      </c>
    </row>
  </sheetData>
  <dataValidations count="2">
    <dataValidation type="list" allowBlank="1" showInputMessage="1" showErrorMessage="1" sqref="C1">
      <formula1>"tombol"</formula1>
    </dataValidation>
    <dataValidation type="list" allowBlank="1" showInputMessage="1" showErrorMessage="1" sqref="D1 H1 F1 J1 D7">
      <formula1>Tmb_yes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1. Kompetensi </vt:lpstr>
      <vt:lpstr>2. Kompensasi</vt:lpstr>
      <vt:lpstr>3. Kinerja</vt:lpstr>
      <vt:lpstr>4. Disiplin</vt:lpstr>
      <vt:lpstr>Cetak IPP</vt:lpstr>
      <vt:lpstr>CATATAN</vt:lpstr>
      <vt:lpstr>tombol</vt:lpstr>
      <vt:lpstr>'1. Kompetensi '!Print_Area</vt:lpstr>
      <vt:lpstr>'1. Kompetensi '!Print_Titles</vt:lpstr>
      <vt:lpstr>Tmb_yes</vt:lpstr>
      <vt:lpstr>Tombol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BKN</dc:creator>
  <cp:lastModifiedBy>user</cp:lastModifiedBy>
  <cp:lastPrinted>2016-08-15T06:38:45Z</cp:lastPrinted>
  <dcterms:created xsi:type="dcterms:W3CDTF">2016-06-28T07:59:19Z</dcterms:created>
  <dcterms:modified xsi:type="dcterms:W3CDTF">2017-01-31T14:57:52Z</dcterms:modified>
</cp:coreProperties>
</file>